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1760" windowHeight="5400" tabRatio="385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'Лист1'!$A$1:$E$71</definedName>
  </definedNames>
  <calcPr fullCalcOnLoad="1"/>
</workbook>
</file>

<file path=xl/sharedStrings.xml><?xml version="1.0" encoding="utf-8"?>
<sst xmlns="http://schemas.openxmlformats.org/spreadsheetml/2006/main" count="139" uniqueCount="136">
  <si>
    <t>ДОХОДЫ</t>
  </si>
  <si>
    <t xml:space="preserve">Налоговые доходы </t>
  </si>
  <si>
    <t>Налог на доходы физических лиц</t>
  </si>
  <si>
    <t>код дохода</t>
  </si>
  <si>
    <t xml:space="preserve">ИТОГО ДОХОДОВ </t>
  </si>
  <si>
    <t xml:space="preserve">Неналоговые доходы </t>
  </si>
  <si>
    <t>Единый сельскохозяйственный налог</t>
  </si>
  <si>
    <t>в тыс. руб.</t>
  </si>
  <si>
    <t>00010102000010000110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</si>
  <si>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</si>
  <si>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НАЛОГОВЫЕ И НЕНАЛОГОВЫЕ ДОХОДЫ</t>
  </si>
  <si>
    <t>ИТОГО БЕЗВОЗМЕЗДНЫЕ ПОСТУПЛЕНИЯ ОТ ДРУГИХ БЮДЖЕТОВ</t>
  </si>
  <si>
    <t>Невыясненные поступления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</si>
  <si>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</si>
  <si>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</si>
  <si>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местным бюджетам на выполнение передаваемых полномочий субъектов РФ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</si>
  <si>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</si>
  <si>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</t>
  </si>
  <si>
    <t>00020200000000000000</t>
  </si>
  <si>
    <t>00011701050050000180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</si>
  <si>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прдажи права на заключение договоров аренды указанных земельных участков</t>
  </si>
  <si>
    <t>Расходы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</si>
  <si>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</si>
  <si>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</si>
  <si>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</si>
  <si>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</si>
  <si>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</si>
  <si>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</si>
  <si>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</si>
  <si>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</si>
  <si>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</si>
  <si>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</si>
  <si>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</si>
  <si>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</si>
  <si>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</si>
  <si>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</si>
  <si>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</si>
  <si>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</si>
  <si>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</si>
  <si>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</si>
  <si>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</si>
  <si>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</si>
  <si>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</si>
  <si>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</si>
  <si>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</si>
  <si>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</si>
  <si>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</si>
  <si>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</si>
  <si>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</si>
  <si>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</si>
  <si>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</si>
  <si>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ИТОГО РАСХОДОВ</t>
  </si>
  <si>
    <t>Профицит(+)Дефицит(-)бюджета за счет внутренних источников</t>
  </si>
  <si>
    <t>КФСР</t>
  </si>
  <si>
    <t>0100</t>
  </si>
  <si>
    <t>0102</t>
  </si>
  <si>
    <t>0103</t>
  </si>
  <si>
    <t xml:space="preserve">0104      </t>
  </si>
  <si>
    <t>0106</t>
  </si>
  <si>
    <t>0111</t>
  </si>
  <si>
    <t>0113</t>
  </si>
  <si>
    <t>0300</t>
  </si>
  <si>
    <t>0309</t>
  </si>
  <si>
    <t>0314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</si>
  <si>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</si>
  <si>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</si>
  <si>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</si>
  <si>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</si>
  <si>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</si>
  <si>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</si>
  <si>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</si>
  <si>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</si>
  <si>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</si>
  <si>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0804</t>
  </si>
  <si>
    <t>1000</t>
  </si>
  <si>
    <t>1001</t>
  </si>
  <si>
    <t>1003</t>
  </si>
  <si>
    <t>1006</t>
  </si>
  <si>
    <t>1100</t>
  </si>
  <si>
    <t>1101</t>
  </si>
  <si>
    <t>1300</t>
  </si>
  <si>
    <t>1301</t>
  </si>
  <si>
    <t>9600</t>
  </si>
  <si>
    <t>00010503010010000110</t>
  </si>
  <si>
    <t>доходы от уплаты акцизов, подлежащие распределению между бюджетами,с учетом установленных нормативов отчислений в местные бюджеты</t>
  </si>
  <si>
    <t>00010302200010000110</t>
  </si>
  <si>
    <t>земельный налог с организаций,обладающих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</si>
  <si>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участком,расположенным в границах городских поселений</t>
  </si>
  <si>
    <t>00010601030130000110</t>
  </si>
  <si>
    <t>0001060633130000110</t>
  </si>
  <si>
    <t>0001060643130000110</t>
  </si>
  <si>
    <t>00011105013130000120</t>
  </si>
  <si>
    <t>00011109045130000120</t>
  </si>
  <si>
    <t>доходы от оказания платных услуг (работ) , получателями средств бюджетов городских поселений</t>
  </si>
  <si>
    <t>00011406013130000430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</si>
  <si>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</si>
  <si>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</si>
  <si>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Субвенции бюдждетам городских поселений на осуществление первичного воинского учета на территориях, где отсутствуют военные комиссариаты</t>
  </si>
  <si>
    <t>00020705030130000180</t>
  </si>
  <si>
    <t>00011301995130000130</t>
  </si>
  <si>
    <t>0401</t>
  </si>
  <si>
    <t>0409</t>
  </si>
  <si>
    <t>Дорожные фонды</t>
  </si>
  <si>
    <t>Дорожное хозяйство</t>
  </si>
  <si>
    <t>Жилищное хозяйство</t>
  </si>
  <si>
    <t>Благоустройство</t>
  </si>
  <si>
    <t>0501</t>
  </si>
  <si>
    <t>0503</t>
  </si>
  <si>
    <t>Национальная оборона</t>
  </si>
  <si>
    <t>Мобилизационная и вневойсковая подготовка</t>
  </si>
  <si>
    <t>0200</t>
  </si>
  <si>
    <t>0203</t>
  </si>
  <si>
    <t>Прочие субсидии бюджетам поселений</t>
  </si>
  <si>
    <t>Налог на имущество физических лиц</t>
  </si>
  <si>
    <t>0001140205313000410</t>
  </si>
  <si>
    <t>00011502050130000140</t>
  </si>
  <si>
    <t>платежи, взимаемые органами местного самоуправления (организациями городских поселений за выполнение определенных функций</t>
  </si>
  <si>
    <t>Дотации бюджетам  городских поселений на выравнивание бюджетной обеспеченности из районного бюджета</t>
  </si>
  <si>
    <t>Дотации бюджетам  городских поселений на выравнивание бюджетной обеспеченности из областного бюджета</t>
  </si>
  <si>
    <t>00020215001130000151</t>
  </si>
  <si>
    <t>00020235118130000151</t>
  </si>
  <si>
    <t>0002 02 29999 13 0000 151</t>
  </si>
  <si>
    <t>00020230024130000151</t>
  </si>
  <si>
    <t>Прочие субсидии бюджетам поселений за эффективное использование средств</t>
  </si>
  <si>
    <t>00020229999130000151</t>
  </si>
  <si>
    <t xml:space="preserve">Бюджет на 2018год </t>
  </si>
  <si>
    <t xml:space="preserve">%  исполнения к бюджету на 2018 год </t>
  </si>
  <si>
    <t>Бюджет на 2018 год</t>
  </si>
  <si>
    <t>% исполнения к  бюджету на 2018года</t>
  </si>
  <si>
    <t>прочие неналоговые доходы бюджетов городских поселений</t>
  </si>
  <si>
    <t>00011705050130000180</t>
  </si>
  <si>
    <t>ТРАНСПОРТ</t>
  </si>
  <si>
    <t>0408</t>
  </si>
  <si>
    <t>Справка об исполнении  бюджета Лесогорского муниципального образования на 01.06.2018года</t>
  </si>
  <si>
    <t>Исполнено на 01.06.2018 год</t>
  </si>
  <si>
    <t>исполнено на 01.06.2018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</si>
</sst>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1.&quot;mm/yyyy"/>
    <numFmt numFmtId="173" formatCode="0.0"/>
    <numFmt numFmtId="174" formatCode="0.00000"/>
    <numFmt numFmtId="175" formatCode="0.0000"/>
    <numFmt numFmtId="176" formatCode="0.000"/>
    <numFmt numFmtId="177" formatCode="0.0000000"/>
    <numFmt numFmtId="178" formatCode="0.000000"/>
    <numFmt numFmtId="179" formatCode="#,##0.00&quot;р.&quot;"/>
    <numFmt numFmtId="180" formatCode="[$-FC19]d\ mmmm\ yyyy\ &quot;г.&quot;"/>
    <numFmt numFmtId="181" formatCode="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 ;\-#,##0\ "/>
    <numFmt numFmtId="188" formatCode="#,##0.0"/>
    <numFmt numFmtId="189" formatCode="#,##0.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 vertical="top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52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49" fontId="2" fillId="0" borderId="10" xfId="52" applyNumberFormat="1" applyFont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52" applyFont="1" applyFill="1" applyBorder="1" applyAlignment="1" applyProtection="1">
      <alignment horizontal="center" vertical="center" wrapText="1"/>
      <protection hidden="1"/>
    </xf>
    <xf numFmtId="49" fontId="8" fillId="0" borderId="10" xfId="52" applyNumberFormat="1" applyFont="1" applyBorder="1" applyAlignment="1" applyProtection="1">
      <alignment horizontal="center" wrapText="1"/>
      <protection hidden="1"/>
    </xf>
    <xf numFmtId="173" fontId="8" fillId="0" borderId="10" xfId="52" applyNumberFormat="1" applyFont="1" applyBorder="1" applyAlignment="1" applyProtection="1">
      <alignment horizontal="center" wrapText="1"/>
      <protection hidden="1"/>
    </xf>
    <xf numFmtId="49" fontId="5" fillId="0" borderId="10" xfId="52" applyNumberFormat="1" applyFont="1" applyBorder="1" applyAlignment="1" applyProtection="1">
      <alignment horizontal="center" wrapText="1"/>
      <protection locked="0"/>
    </xf>
    <xf numFmtId="49" fontId="4" fillId="0" borderId="10" xfId="52" applyNumberFormat="1" applyFont="1" applyBorder="1" applyAlignment="1" applyProtection="1">
      <alignment horizontal="center" wrapText="1"/>
      <protection locked="0"/>
    </xf>
    <xf numFmtId="49" fontId="8" fillId="0" borderId="10" xfId="52" applyNumberFormat="1" applyFont="1" applyFill="1" applyBorder="1" applyAlignment="1" applyProtection="1">
      <alignment horizontal="center" wrapText="1"/>
      <protection hidden="1"/>
    </xf>
    <xf numFmtId="0" fontId="6" fillId="33" borderId="10" xfId="52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3" fontId="8" fillId="0" borderId="10" xfId="59" applyNumberFormat="1" applyFont="1" applyBorder="1" applyAlignment="1" applyProtection="1">
      <alignment horizontal="center" wrapText="1"/>
      <protection hidden="1"/>
    </xf>
    <xf numFmtId="3" fontId="5" fillId="0" borderId="10" xfId="59" applyNumberFormat="1" applyFont="1" applyBorder="1" applyAlignment="1" applyProtection="1">
      <alignment horizontal="center" wrapText="1"/>
      <protection locked="0"/>
    </xf>
    <xf numFmtId="3" fontId="5" fillId="33" borderId="10" xfId="59" applyNumberFormat="1" applyFont="1" applyFill="1" applyBorder="1" applyAlignment="1" applyProtection="1">
      <alignment horizontal="center" wrapText="1"/>
      <protection locked="0"/>
    </xf>
    <xf numFmtId="3" fontId="8" fillId="0" borderId="10" xfId="59" applyNumberFormat="1" applyFont="1" applyBorder="1" applyAlignment="1" applyProtection="1">
      <alignment horizontal="center" wrapText="1"/>
      <protection locked="0"/>
    </xf>
    <xf numFmtId="3" fontId="8" fillId="0" borderId="10" xfId="59" applyNumberFormat="1" applyFont="1" applyFill="1" applyBorder="1" applyAlignment="1" applyProtection="1">
      <alignment horizontal="center" wrapText="1"/>
      <protection hidden="1"/>
    </xf>
    <xf numFmtId="3" fontId="5" fillId="0" borderId="10" xfId="59" applyNumberFormat="1" applyFont="1" applyFill="1" applyBorder="1" applyAlignment="1" applyProtection="1">
      <alignment horizontal="center" wrapText="1"/>
      <protection locked="0"/>
    </xf>
    <xf numFmtId="3" fontId="2" fillId="0" borderId="0" xfId="52" applyNumberFormat="1" applyFont="1" applyBorder="1" applyAlignment="1" applyProtection="1">
      <alignment horizontal="center" vertical="center"/>
      <protection locked="0"/>
    </xf>
    <xf numFmtId="3" fontId="2" fillId="0" borderId="10" xfId="52" applyNumberFormat="1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>
      <alignment horizontal="center"/>
    </xf>
    <xf numFmtId="0" fontId="7" fillId="33" borderId="10" xfId="52" applyFont="1" applyFill="1" applyBorder="1" applyAlignment="1" applyProtection="1">
      <alignment horizontal="justify" wrapText="1"/>
      <protection hidden="1"/>
    </xf>
    <xf numFmtId="0" fontId="6" fillId="33" borderId="10" xfId="52" applyFont="1" applyFill="1" applyBorder="1" applyAlignment="1" applyProtection="1">
      <alignment horizontal="justify" wrapText="1"/>
      <protection hidden="1"/>
    </xf>
    <xf numFmtId="0" fontId="5" fillId="0" borderId="0" xfId="0" applyFont="1" applyAlignment="1">
      <alignment horizontal="right"/>
    </xf>
    <xf numFmtId="3" fontId="2" fillId="0" borderId="0" xfId="52" applyNumberFormat="1" applyFont="1" applyBorder="1" applyAlignment="1" applyProtection="1">
      <alignment horizontal="center" vertical="center" wrapText="1"/>
      <protection hidden="1"/>
    </xf>
    <xf numFmtId="3" fontId="8" fillId="0" borderId="0" xfId="52" applyNumberFormat="1" applyFont="1" applyBorder="1" applyAlignment="1" applyProtection="1">
      <alignment horizontal="center" wrapText="1"/>
      <protection hidden="1"/>
    </xf>
    <xf numFmtId="3" fontId="5" fillId="0" borderId="0" xfId="59" applyNumberFormat="1" applyFont="1" applyBorder="1" applyAlignment="1" applyProtection="1">
      <alignment horizontal="center" wrapText="1"/>
      <protection locked="0"/>
    </xf>
    <xf numFmtId="3" fontId="8" fillId="0" borderId="0" xfId="59" applyNumberFormat="1" applyFont="1" applyBorder="1" applyAlignment="1" applyProtection="1">
      <alignment horizontal="center" wrapText="1"/>
      <protection locked="0"/>
    </xf>
    <xf numFmtId="3" fontId="5" fillId="33" borderId="0" xfId="59" applyNumberFormat="1" applyFont="1" applyFill="1" applyBorder="1" applyAlignment="1" applyProtection="1">
      <alignment horizontal="center" wrapText="1"/>
      <protection locked="0"/>
    </xf>
    <xf numFmtId="3" fontId="8" fillId="0" borderId="0" xfId="59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>
      <alignment/>
    </xf>
    <xf numFmtId="3" fontId="8" fillId="0" borderId="0" xfId="59" applyNumberFormat="1" applyFont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3" fontId="5" fillId="34" borderId="10" xfId="59" applyNumberFormat="1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2" fontId="8" fillId="0" borderId="10" xfId="52" applyNumberFormat="1" applyFont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80" zoomScaleSheetLayoutView="80" zoomScalePageLayoutView="0" workbookViewId="0" topLeftCell="A55">
      <selection activeCell="D63" sqref="D63"/>
    </sheetView>
  </sheetViews>
  <sheetFormatPr defaultColWidth="9.00390625" defaultRowHeight="12.75"/>
  <cols>
    <col min="1" max="1" width="139.875" style="6" customWidth="1"/>
    <col min="2" max="2" width="30.25390625" style="5" customWidth="1"/>
    <col min="3" max="3" width="20.375" style="23" customWidth="1"/>
    <col min="4" max="4" width="21.375" style="14" customWidth="1"/>
    <col min="5" max="5" width="22.625" style="2" customWidth="1"/>
    <col min="6" max="6" width="22.00390625" style="2" customWidth="1"/>
    <col min="7" max="16384" width="9.125" style="2" customWidth="1"/>
  </cols>
  <sheetData>
    <row r="1" spans="1:6" ht="23.25">
      <c r="A1" s="53" t="s">
        <v>133</v>
      </c>
      <c r="B1" s="54"/>
      <c r="C1" s="54"/>
      <c r="D1" s="54"/>
      <c r="E1" s="54"/>
      <c r="F1" s="35"/>
    </row>
    <row r="2" spans="1:5" ht="36.75" customHeight="1">
      <c r="A2" s="37"/>
      <c r="B2" s="36"/>
      <c r="C2" s="21"/>
      <c r="E2" s="26" t="s">
        <v>7</v>
      </c>
    </row>
    <row r="3" spans="1:6" ht="50.25" customHeight="1">
      <c r="A3" s="7" t="s">
        <v>0</v>
      </c>
      <c r="B3" s="3" t="s">
        <v>3</v>
      </c>
      <c r="C3" s="22" t="s">
        <v>125</v>
      </c>
      <c r="D3" s="4" t="s">
        <v>134</v>
      </c>
      <c r="E3" s="1" t="s">
        <v>126</v>
      </c>
      <c r="F3" s="27"/>
    </row>
    <row r="4" spans="1:6" ht="18.75">
      <c r="A4" s="7" t="s">
        <v>1</v>
      </c>
      <c r="B4" s="8"/>
      <c r="C4" s="15">
        <f>SUM(C5:C10)</f>
        <v>10258</v>
      </c>
      <c r="D4" s="15">
        <f>D5+D6+D7+D8+D9+D10</f>
        <v>4592</v>
      </c>
      <c r="E4" s="9">
        <f aca="true" t="shared" si="0" ref="E4:E10">D4/C4*100</f>
        <v>44.7650614154806</v>
      </c>
      <c r="F4" s="28"/>
    </row>
    <row r="5" spans="1:6" ht="18.75">
      <c r="A5" s="24" t="s">
        <v>2</v>
      </c>
      <c r="B5" s="10" t="s">
        <v>8</v>
      </c>
      <c r="C5" s="16">
        <v>4025</v>
      </c>
      <c r="D5" s="16">
        <v>1667</v>
      </c>
      <c r="E5" s="9">
        <f t="shared" si="0"/>
        <v>41.41614906832298</v>
      </c>
      <c r="F5" s="29"/>
    </row>
    <row r="6" spans="1:6" ht="37.5">
      <c r="A6" s="24" t="s">
        <v>84</v>
      </c>
      <c r="B6" s="10" t="s">
        <v>85</v>
      </c>
      <c r="C6" s="16">
        <v>4468</v>
      </c>
      <c r="D6" s="38">
        <v>1818</v>
      </c>
      <c r="E6" s="9">
        <f t="shared" si="0"/>
        <v>40.68934646374217</v>
      </c>
      <c r="F6" s="29"/>
    </row>
    <row r="7" spans="1:6" ht="18.75">
      <c r="A7" s="24" t="s">
        <v>6</v>
      </c>
      <c r="B7" s="10" t="s">
        <v>83</v>
      </c>
      <c r="C7" s="16">
        <v>13</v>
      </c>
      <c r="D7" s="16">
        <v>14</v>
      </c>
      <c r="E7" s="9">
        <f t="shared" si="0"/>
        <v>107.6923076923077</v>
      </c>
      <c r="F7" s="29"/>
    </row>
    <row r="8" spans="1:6" ht="18.75">
      <c r="A8" s="24" t="s">
        <v>113</v>
      </c>
      <c r="B8" s="10" t="s">
        <v>88</v>
      </c>
      <c r="C8" s="16">
        <v>835</v>
      </c>
      <c r="D8" s="38">
        <v>634</v>
      </c>
      <c r="E8" s="9">
        <f t="shared" si="0"/>
        <v>75.92814371257485</v>
      </c>
      <c r="F8" s="29"/>
    </row>
    <row r="9" spans="1:6" ht="37.5">
      <c r="A9" s="24" t="s">
        <v>86</v>
      </c>
      <c r="B9" s="10" t="s">
        <v>89</v>
      </c>
      <c r="C9" s="16">
        <v>681</v>
      </c>
      <c r="D9" s="16">
        <v>328</v>
      </c>
      <c r="E9" s="9">
        <f t="shared" si="0"/>
        <v>48.164464023494865</v>
      </c>
      <c r="F9" s="29"/>
    </row>
    <row r="10" spans="1:6" ht="37.5">
      <c r="A10" s="24" t="s">
        <v>87</v>
      </c>
      <c r="B10" s="10" t="s">
        <v>90</v>
      </c>
      <c r="C10" s="16">
        <v>236</v>
      </c>
      <c r="D10" s="16">
        <v>131</v>
      </c>
      <c r="E10" s="9">
        <f t="shared" si="0"/>
        <v>55.50847457627118</v>
      </c>
      <c r="F10" s="29"/>
    </row>
    <row r="11" spans="1:6" ht="18.75">
      <c r="A11" s="7" t="s">
        <v>5</v>
      </c>
      <c r="B11" s="10"/>
      <c r="C11" s="18">
        <f>SUM(C12:C19)</f>
        <v>2042</v>
      </c>
      <c r="D11" s="18">
        <f>D12+D13+D14+D15+D16+D17+D18+D19+D20</f>
        <v>1277</v>
      </c>
      <c r="E11" s="9">
        <f aca="true" t="shared" si="1" ref="E11:E16">D11/C11*100</f>
        <v>62.536728697355535</v>
      </c>
      <c r="F11" s="30"/>
    </row>
    <row r="12" spans="1:6" ht="56.25">
      <c r="A12" s="24" t="s">
        <v>20</v>
      </c>
      <c r="B12" s="10" t="s">
        <v>91</v>
      </c>
      <c r="C12" s="16">
        <v>569</v>
      </c>
      <c r="D12" s="38">
        <v>287</v>
      </c>
      <c r="E12" s="9">
        <f>D12/C12*100</f>
        <v>50.43936731107206</v>
      </c>
      <c r="F12" s="31"/>
    </row>
    <row r="13" spans="1:6" ht="56.25">
      <c r="A13" s="24" t="s">
        <v>16</v>
      </c>
      <c r="B13" s="10" t="s">
        <v>92</v>
      </c>
      <c r="C13" s="16">
        <v>496</v>
      </c>
      <c r="D13" s="16">
        <v>462</v>
      </c>
      <c r="E13" s="9">
        <f t="shared" si="1"/>
        <v>93.14516129032258</v>
      </c>
      <c r="F13" s="31"/>
    </row>
    <row r="14" spans="1:6" ht="18.75">
      <c r="A14" s="24" t="s">
        <v>93</v>
      </c>
      <c r="B14" s="10" t="s">
        <v>99</v>
      </c>
      <c r="C14" s="16">
        <v>812</v>
      </c>
      <c r="D14" s="16">
        <v>352</v>
      </c>
      <c r="E14" s="9">
        <f t="shared" si="1"/>
        <v>43.34975369458128</v>
      </c>
      <c r="F14" s="31"/>
    </row>
    <row r="15" spans="1:6" ht="18.75">
      <c r="A15" s="24"/>
      <c r="B15" s="10" t="s">
        <v>114</v>
      </c>
      <c r="C15" s="16">
        <v>55</v>
      </c>
      <c r="D15" s="16">
        <v>0</v>
      </c>
      <c r="E15" s="9">
        <f>D15/C15*100</f>
        <v>0</v>
      </c>
      <c r="F15" s="31"/>
    </row>
    <row r="16" spans="1:6" ht="37.5">
      <c r="A16" s="24" t="s">
        <v>9</v>
      </c>
      <c r="B16" s="10" t="s">
        <v>94</v>
      </c>
      <c r="C16" s="16">
        <v>70</v>
      </c>
      <c r="D16" s="38">
        <v>41</v>
      </c>
      <c r="E16" s="9">
        <f t="shared" si="1"/>
        <v>58.57142857142858</v>
      </c>
      <c r="F16" s="31"/>
    </row>
    <row r="17" spans="1:6" ht="37.5">
      <c r="A17" s="24" t="s">
        <v>116</v>
      </c>
      <c r="B17" s="10" t="s">
        <v>115</v>
      </c>
      <c r="C17" s="16">
        <v>10</v>
      </c>
      <c r="D17" s="38">
        <v>1</v>
      </c>
      <c r="E17" s="9"/>
      <c r="F17" s="31"/>
    </row>
    <row r="18" spans="1:6" ht="37.5">
      <c r="A18" s="24" t="s">
        <v>95</v>
      </c>
      <c r="B18" s="10" t="s">
        <v>96</v>
      </c>
      <c r="C18" s="16">
        <v>30</v>
      </c>
      <c r="D18" s="17">
        <v>0</v>
      </c>
      <c r="E18" s="9">
        <f>D18/C18*100</f>
        <v>0</v>
      </c>
      <c r="F18" s="31"/>
    </row>
    <row r="19" spans="1:6" ht="18.75">
      <c r="A19" s="24" t="s">
        <v>12</v>
      </c>
      <c r="B19" s="10" t="s">
        <v>19</v>
      </c>
      <c r="C19" s="16">
        <v>0</v>
      </c>
      <c r="D19" s="17">
        <v>0</v>
      </c>
      <c r="E19" s="9">
        <v>0</v>
      </c>
      <c r="F19" s="31"/>
    </row>
    <row r="20" spans="1:6" ht="18.75">
      <c r="A20" s="24" t="s">
        <v>129</v>
      </c>
      <c r="B20" s="10" t="s">
        <v>130</v>
      </c>
      <c r="C20" s="16"/>
      <c r="D20" s="17">
        <v>134</v>
      </c>
      <c r="E20" s="9"/>
      <c r="F20" s="31"/>
    </row>
    <row r="21" spans="1:6" ht="18.75">
      <c r="A21" s="13" t="s">
        <v>10</v>
      </c>
      <c r="B21" s="12"/>
      <c r="C21" s="19">
        <f>C11+C4</f>
        <v>12300</v>
      </c>
      <c r="D21" s="19">
        <f>D4+D11</f>
        <v>5869</v>
      </c>
      <c r="E21" s="9">
        <f aca="true" t="shared" si="2" ref="E21:E26">D21/C21*100</f>
        <v>47.71544715447155</v>
      </c>
      <c r="F21" s="32"/>
    </row>
    <row r="22" spans="1:6" ht="18.75">
      <c r="A22" s="24" t="s">
        <v>118</v>
      </c>
      <c r="B22" s="10" t="s">
        <v>119</v>
      </c>
      <c r="C22" s="16">
        <v>6591</v>
      </c>
      <c r="D22" s="16">
        <v>2746</v>
      </c>
      <c r="E22" s="9">
        <f t="shared" si="2"/>
        <v>41.66287361553634</v>
      </c>
      <c r="F22" s="29"/>
    </row>
    <row r="23" spans="1:6" ht="18.75">
      <c r="A23" s="24" t="s">
        <v>117</v>
      </c>
      <c r="B23" s="10" t="s">
        <v>119</v>
      </c>
      <c r="C23" s="16">
        <v>7840</v>
      </c>
      <c r="D23" s="16">
        <v>3646</v>
      </c>
      <c r="E23" s="9">
        <f t="shared" si="2"/>
        <v>46.505102040816325</v>
      </c>
      <c r="F23" s="29"/>
    </row>
    <row r="24" spans="1:6" ht="18.75">
      <c r="A24" s="24" t="s">
        <v>123</v>
      </c>
      <c r="B24" s="10" t="s">
        <v>124</v>
      </c>
      <c r="C24" s="16">
        <v>0</v>
      </c>
      <c r="D24" s="16">
        <v>0</v>
      </c>
      <c r="E24" s="9">
        <v>0</v>
      </c>
      <c r="F24" s="29"/>
    </row>
    <row r="25" spans="1:6" ht="18.75">
      <c r="A25" s="24" t="s">
        <v>15</v>
      </c>
      <c r="B25" s="10" t="s">
        <v>122</v>
      </c>
      <c r="C25" s="16">
        <v>101</v>
      </c>
      <c r="D25" s="16">
        <v>43</v>
      </c>
      <c r="E25" s="9">
        <f t="shared" si="2"/>
        <v>42.57425742574257</v>
      </c>
      <c r="F25" s="29"/>
    </row>
    <row r="26" spans="1:6" ht="37.5">
      <c r="A26" s="24" t="s">
        <v>97</v>
      </c>
      <c r="B26" s="10" t="s">
        <v>120</v>
      </c>
      <c r="C26" s="20">
        <v>354</v>
      </c>
      <c r="D26" s="16">
        <v>114</v>
      </c>
      <c r="E26" s="9">
        <f t="shared" si="2"/>
        <v>32.20338983050847</v>
      </c>
      <c r="F26" s="29"/>
    </row>
    <row r="27" spans="1:6" ht="18.75">
      <c r="A27" s="24" t="s">
        <v>112</v>
      </c>
      <c r="B27" s="6" t="s">
        <v>121</v>
      </c>
      <c r="C27" s="20">
        <v>25529</v>
      </c>
      <c r="D27" s="16">
        <v>325</v>
      </c>
      <c r="E27" s="52">
        <f>D27/C27*100</f>
        <v>1.27306200791257</v>
      </c>
      <c r="F27" s="29"/>
    </row>
    <row r="28" spans="1:6" ht="25.5" customHeight="1">
      <c r="A28" s="13" t="s">
        <v>11</v>
      </c>
      <c r="B28" s="11" t="s">
        <v>18</v>
      </c>
      <c r="C28" s="18">
        <f>SUM(C22:C27)</f>
        <v>40415</v>
      </c>
      <c r="D28" s="18">
        <f>D22+D23+D24+D25+D26+D27</f>
        <v>6874</v>
      </c>
      <c r="E28" s="9">
        <f>D28/C28*100</f>
        <v>17.008536434492143</v>
      </c>
      <c r="F28" s="34"/>
    </row>
    <row r="29" spans="1:6" ht="25.5" customHeight="1">
      <c r="A29" s="13" t="s">
        <v>17</v>
      </c>
      <c r="B29" s="11" t="s">
        <v>98</v>
      </c>
      <c r="C29" s="20">
        <v>0</v>
      </c>
      <c r="D29" s="20">
        <v>40</v>
      </c>
      <c r="E29" s="9">
        <v>0</v>
      </c>
      <c r="F29" s="34"/>
    </row>
    <row r="30" spans="1:6" ht="37.5">
      <c r="A30" s="25" t="s">
        <v>14</v>
      </c>
      <c r="B30" s="11" t="s">
        <v>13</v>
      </c>
      <c r="C30" s="20">
        <v>0</v>
      </c>
      <c r="D30" s="16">
        <v>0</v>
      </c>
      <c r="E30" s="9">
        <v>0</v>
      </c>
      <c r="F30" s="34"/>
    </row>
    <row r="31" spans="1:6" ht="18.75">
      <c r="A31" s="13" t="s">
        <v>4</v>
      </c>
      <c r="B31" s="11"/>
      <c r="C31" s="15">
        <f>C21+C28+C29+C30</f>
        <v>52715</v>
      </c>
      <c r="D31" s="15">
        <f>D21+D28+D29+D30</f>
        <v>12783</v>
      </c>
      <c r="E31" s="9">
        <f>D31/C31*100</f>
        <v>24.24926491510955</v>
      </c>
      <c r="F31" s="34"/>
    </row>
    <row r="32" spans="1:6" ht="42.75" customHeight="1">
      <c r="A32" s="55" t="s">
        <v>21</v>
      </c>
      <c r="B32" s="55"/>
      <c r="C32" s="55"/>
      <c r="D32" s="55"/>
      <c r="E32" s="55"/>
      <c r="F32" s="33"/>
    </row>
    <row r="33" spans="1:6" ht="87" customHeight="1">
      <c r="A33" s="39" t="s">
        <v>22</v>
      </c>
      <c r="B33" s="39" t="s">
        <v>53</v>
      </c>
      <c r="C33" s="40" t="s">
        <v>127</v>
      </c>
      <c r="D33" s="40" t="s">
        <v>135</v>
      </c>
      <c r="E33" s="40" t="s">
        <v>128</v>
      </c>
      <c r="F33" s="33"/>
    </row>
    <row r="34" spans="1:6" ht="29.25" customHeight="1">
      <c r="A34" s="41" t="s">
        <v>23</v>
      </c>
      <c r="B34" s="42" t="s">
        <v>54</v>
      </c>
      <c r="C34" s="43">
        <f>SUM(C35:C40)</f>
        <v>7933</v>
      </c>
      <c r="D34" s="43">
        <f>SUM(D35:D40)</f>
        <v>4039</v>
      </c>
      <c r="E34" s="44">
        <f aca="true" t="shared" si="3" ref="E34:E70">IF(C34=0," ",D34/C34*100)</f>
        <v>50.91390394554393</v>
      </c>
      <c r="F34" s="33"/>
    </row>
    <row r="35" spans="1:6" ht="42.75" customHeight="1">
      <c r="A35" s="45" t="s">
        <v>24</v>
      </c>
      <c r="B35" s="42" t="s">
        <v>55</v>
      </c>
      <c r="C35" s="46">
        <v>1404</v>
      </c>
      <c r="D35" s="46">
        <v>514</v>
      </c>
      <c r="E35" s="47">
        <f t="shared" si="3"/>
        <v>36.60968660968661</v>
      </c>
      <c r="F35" s="33"/>
    </row>
    <row r="36" spans="1:6" ht="40.5">
      <c r="A36" s="45" t="s">
        <v>25</v>
      </c>
      <c r="B36" s="42" t="s">
        <v>56</v>
      </c>
      <c r="C36" s="46">
        <v>8</v>
      </c>
      <c r="D36" s="46">
        <v>0</v>
      </c>
      <c r="E36" s="47">
        <f t="shared" si="3"/>
        <v>0</v>
      </c>
      <c r="F36" s="33"/>
    </row>
    <row r="37" spans="1:6" ht="40.5">
      <c r="A37" s="45" t="s">
        <v>26</v>
      </c>
      <c r="B37" s="42" t="s">
        <v>57</v>
      </c>
      <c r="C37" s="46">
        <v>6237</v>
      </c>
      <c r="D37" s="46">
        <v>3452</v>
      </c>
      <c r="E37" s="47">
        <f t="shared" si="3"/>
        <v>55.347122013788685</v>
      </c>
      <c r="F37" s="33"/>
    </row>
    <row r="38" spans="1:6" ht="20.25">
      <c r="A38" s="45" t="s">
        <v>27</v>
      </c>
      <c r="B38" s="42" t="s">
        <v>58</v>
      </c>
      <c r="C38" s="46">
        <v>198</v>
      </c>
      <c r="D38" s="46">
        <v>73</v>
      </c>
      <c r="E38" s="47">
        <f t="shared" si="3"/>
        <v>36.868686868686865</v>
      </c>
      <c r="F38" s="33"/>
    </row>
    <row r="39" spans="1:6" ht="20.25">
      <c r="A39" s="45" t="s">
        <v>28</v>
      </c>
      <c r="B39" s="42" t="s">
        <v>59</v>
      </c>
      <c r="C39" s="46">
        <v>85</v>
      </c>
      <c r="D39" s="46"/>
      <c r="E39" s="47">
        <f t="shared" si="3"/>
        <v>0</v>
      </c>
      <c r="F39" s="33"/>
    </row>
    <row r="40" spans="1:6" ht="20.25">
      <c r="A40" s="45" t="s">
        <v>29</v>
      </c>
      <c r="B40" s="42" t="s">
        <v>60</v>
      </c>
      <c r="C40" s="46">
        <v>1</v>
      </c>
      <c r="D40" s="46">
        <v>0</v>
      </c>
      <c r="E40" s="47">
        <f>D40/C40*100</f>
        <v>0</v>
      </c>
      <c r="F40" s="33"/>
    </row>
    <row r="41" spans="1:6" ht="20.25">
      <c r="A41" s="41" t="s">
        <v>108</v>
      </c>
      <c r="B41" s="42" t="s">
        <v>110</v>
      </c>
      <c r="C41" s="43">
        <v>354</v>
      </c>
      <c r="D41" s="43">
        <f>D42</f>
        <v>114</v>
      </c>
      <c r="E41" s="47">
        <f>E42</f>
        <v>32.20338983050847</v>
      </c>
      <c r="F41" s="33"/>
    </row>
    <row r="42" spans="1:6" ht="20.25">
      <c r="A42" s="45" t="s">
        <v>109</v>
      </c>
      <c r="B42" s="42" t="s">
        <v>111</v>
      </c>
      <c r="C42" s="46">
        <v>354</v>
      </c>
      <c r="D42" s="46">
        <v>114</v>
      </c>
      <c r="E42" s="47">
        <f>D42/C42*100</f>
        <v>32.20338983050847</v>
      </c>
      <c r="F42" s="33"/>
    </row>
    <row r="43" spans="1:6" ht="20.25">
      <c r="A43" s="41" t="s">
        <v>30</v>
      </c>
      <c r="B43" s="42" t="s">
        <v>61</v>
      </c>
      <c r="C43" s="43">
        <f>SUM(C44:C45)</f>
        <v>446</v>
      </c>
      <c r="D43" s="43">
        <f>D44+D45</f>
        <v>101</v>
      </c>
      <c r="E43" s="44">
        <f t="shared" si="3"/>
        <v>22.6457399103139</v>
      </c>
      <c r="F43" s="33"/>
    </row>
    <row r="44" spans="1:6" ht="40.5">
      <c r="A44" s="45" t="s">
        <v>31</v>
      </c>
      <c r="B44" s="42" t="s">
        <v>62</v>
      </c>
      <c r="C44" s="46">
        <v>150</v>
      </c>
      <c r="D44" s="46">
        <v>0</v>
      </c>
      <c r="E44" s="47">
        <f t="shared" si="3"/>
        <v>0</v>
      </c>
      <c r="F44" s="33"/>
    </row>
    <row r="45" spans="1:6" ht="20.25">
      <c r="A45" s="45" t="s">
        <v>32</v>
      </c>
      <c r="B45" s="42" t="s">
        <v>63</v>
      </c>
      <c r="C45" s="46">
        <v>296</v>
      </c>
      <c r="D45" s="46">
        <v>101</v>
      </c>
      <c r="E45" s="44">
        <f t="shared" si="3"/>
        <v>34.12162162162162</v>
      </c>
      <c r="F45" s="33"/>
    </row>
    <row r="46" spans="1:6" ht="20.25">
      <c r="A46" s="41" t="s">
        <v>33</v>
      </c>
      <c r="B46" s="42" t="s">
        <v>64</v>
      </c>
      <c r="C46" s="43">
        <f>C47+C48+C49+C50+C51+C52</f>
        <v>8327</v>
      </c>
      <c r="D46" s="43">
        <f>D47+D50+D51+D52</f>
        <v>1060</v>
      </c>
      <c r="E46" s="44">
        <f t="shared" si="3"/>
        <v>12.729674552660022</v>
      </c>
      <c r="F46" s="33"/>
    </row>
    <row r="47" spans="1:6" ht="20.25">
      <c r="A47" s="45" t="s">
        <v>23</v>
      </c>
      <c r="B47" s="42" t="s">
        <v>100</v>
      </c>
      <c r="C47" s="46">
        <v>101</v>
      </c>
      <c r="D47" s="46">
        <v>38</v>
      </c>
      <c r="E47" s="44">
        <f>D47/C47*100</f>
        <v>37.62376237623762</v>
      </c>
      <c r="F47" s="33"/>
    </row>
    <row r="48" spans="1:6" ht="20.25">
      <c r="A48" s="45" t="s">
        <v>34</v>
      </c>
      <c r="B48" s="42" t="s">
        <v>65</v>
      </c>
      <c r="C48" s="46">
        <v>30</v>
      </c>
      <c r="D48" s="46">
        <v>0</v>
      </c>
      <c r="E48" s="47">
        <f t="shared" si="3"/>
        <v>0</v>
      </c>
      <c r="F48" s="33"/>
    </row>
    <row r="49" spans="1:6" ht="20.25">
      <c r="A49" s="45" t="s">
        <v>131</v>
      </c>
      <c r="B49" s="42" t="s">
        <v>132</v>
      </c>
      <c r="C49" s="46">
        <v>150</v>
      </c>
      <c r="D49" s="46"/>
      <c r="E49" s="47"/>
      <c r="F49" s="33"/>
    </row>
    <row r="50" spans="1:6" ht="20.25">
      <c r="A50" s="45" t="s">
        <v>102</v>
      </c>
      <c r="B50" s="42" t="s">
        <v>101</v>
      </c>
      <c r="C50" s="46">
        <v>6296</v>
      </c>
      <c r="D50" s="46">
        <v>350</v>
      </c>
      <c r="E50" s="47">
        <f>D50/C50*100</f>
        <v>5.559085133418043</v>
      </c>
      <c r="F50" s="33"/>
    </row>
    <row r="51" spans="1:6" ht="20.25">
      <c r="A51" s="45" t="s">
        <v>103</v>
      </c>
      <c r="B51" s="42" t="s">
        <v>101</v>
      </c>
      <c r="C51" s="46">
        <v>912</v>
      </c>
      <c r="D51" s="46">
        <v>363</v>
      </c>
      <c r="E51" s="47">
        <f>+D51/C51*100</f>
        <v>39.80263157894737</v>
      </c>
      <c r="F51" s="33"/>
    </row>
    <row r="52" spans="1:6" ht="20.25">
      <c r="A52" s="45" t="s">
        <v>35</v>
      </c>
      <c r="B52" s="42" t="s">
        <v>66</v>
      </c>
      <c r="C52" s="46">
        <v>838</v>
      </c>
      <c r="D52" s="46">
        <v>309</v>
      </c>
      <c r="E52" s="47">
        <f t="shared" si="3"/>
        <v>36.87350835322196</v>
      </c>
      <c r="F52" s="33"/>
    </row>
    <row r="53" spans="1:6" ht="20.25">
      <c r="A53" s="41" t="s">
        <v>36</v>
      </c>
      <c r="B53" s="42" t="s">
        <v>67</v>
      </c>
      <c r="C53" s="43">
        <f>C54+C55+C56</f>
        <v>11724</v>
      </c>
      <c r="D53" s="43">
        <f>D54+D55+D56</f>
        <v>887</v>
      </c>
      <c r="E53" s="44">
        <f t="shared" si="3"/>
        <v>7.5656772432616854</v>
      </c>
      <c r="F53" s="33"/>
    </row>
    <row r="54" spans="1:6" ht="20.25">
      <c r="A54" s="45" t="s">
        <v>104</v>
      </c>
      <c r="B54" s="42" t="s">
        <v>106</v>
      </c>
      <c r="C54" s="46">
        <v>424</v>
      </c>
      <c r="D54" s="46">
        <v>62</v>
      </c>
      <c r="E54" s="44">
        <f>D54/C54*100</f>
        <v>14.622641509433961</v>
      </c>
      <c r="F54" s="33"/>
    </row>
    <row r="55" spans="1:6" ht="20.25">
      <c r="A55" s="45" t="s">
        <v>37</v>
      </c>
      <c r="B55" s="42" t="s">
        <v>68</v>
      </c>
      <c r="C55" s="46">
        <v>8742</v>
      </c>
      <c r="D55" s="46">
        <v>12</v>
      </c>
      <c r="E55" s="44">
        <f>D55/C55*100</f>
        <v>0.13726835964310227</v>
      </c>
      <c r="F55" s="33"/>
    </row>
    <row r="56" spans="1:6" ht="20.25">
      <c r="A56" s="45" t="s">
        <v>105</v>
      </c>
      <c r="B56" s="42" t="s">
        <v>107</v>
      </c>
      <c r="C56" s="46">
        <v>2558</v>
      </c>
      <c r="D56" s="46">
        <v>813</v>
      </c>
      <c r="E56" s="47">
        <f t="shared" si="3"/>
        <v>31.782642689601253</v>
      </c>
      <c r="F56" s="33"/>
    </row>
    <row r="57" spans="1:6" ht="20.25">
      <c r="A57" s="41" t="s">
        <v>38</v>
      </c>
      <c r="B57" s="42" t="s">
        <v>69</v>
      </c>
      <c r="C57" s="43">
        <f>C58</f>
        <v>120</v>
      </c>
      <c r="D57" s="43">
        <f>D58</f>
        <v>76</v>
      </c>
      <c r="E57" s="44">
        <f t="shared" si="3"/>
        <v>63.33333333333333</v>
      </c>
      <c r="F57" s="33"/>
    </row>
    <row r="58" spans="1:6" ht="20.25">
      <c r="A58" s="45" t="s">
        <v>39</v>
      </c>
      <c r="B58" s="42" t="s">
        <v>70</v>
      </c>
      <c r="C58" s="46">
        <v>120</v>
      </c>
      <c r="D58" s="46">
        <v>76</v>
      </c>
      <c r="E58" s="47">
        <f t="shared" si="3"/>
        <v>63.33333333333333</v>
      </c>
      <c r="F58" s="33"/>
    </row>
    <row r="59" spans="1:6" ht="20.25">
      <c r="A59" s="41" t="s">
        <v>40</v>
      </c>
      <c r="B59" s="42" t="s">
        <v>71</v>
      </c>
      <c r="C59" s="43">
        <f>C60+C61</f>
        <v>23232</v>
      </c>
      <c r="D59" s="43">
        <f>D60+D61</f>
        <v>3895</v>
      </c>
      <c r="E59" s="44">
        <f t="shared" si="3"/>
        <v>16.765668044077135</v>
      </c>
      <c r="F59" s="33"/>
    </row>
    <row r="60" spans="1:6" ht="20.25">
      <c r="A60" s="45" t="s">
        <v>41</v>
      </c>
      <c r="B60" s="42" t="s">
        <v>72</v>
      </c>
      <c r="C60" s="46">
        <v>21700</v>
      </c>
      <c r="D60" s="46">
        <v>2872</v>
      </c>
      <c r="E60" s="47">
        <f t="shared" si="3"/>
        <v>13.235023041474655</v>
      </c>
      <c r="F60" s="33"/>
    </row>
    <row r="61" spans="1:6" ht="20.25">
      <c r="A61" s="45" t="s">
        <v>42</v>
      </c>
      <c r="B61" s="42" t="s">
        <v>73</v>
      </c>
      <c r="C61" s="46">
        <v>1532</v>
      </c>
      <c r="D61" s="46">
        <v>1023</v>
      </c>
      <c r="E61" s="47">
        <f t="shared" si="3"/>
        <v>66.77545691906005</v>
      </c>
      <c r="F61" s="33"/>
    </row>
    <row r="62" spans="1:6" ht="20.25">
      <c r="A62" s="41" t="s">
        <v>43</v>
      </c>
      <c r="B62" s="42" t="s">
        <v>74</v>
      </c>
      <c r="C62" s="43">
        <f>C63+C64+C65</f>
        <v>322</v>
      </c>
      <c r="D62" s="43">
        <f>D63+D64+D65</f>
        <v>114</v>
      </c>
      <c r="E62" s="44">
        <f t="shared" si="3"/>
        <v>35.40372670807454</v>
      </c>
      <c r="F62" s="33"/>
    </row>
    <row r="63" spans="1:6" ht="20.25">
      <c r="A63" s="45" t="s">
        <v>44</v>
      </c>
      <c r="B63" s="42" t="s">
        <v>75</v>
      </c>
      <c r="C63" s="46">
        <v>242</v>
      </c>
      <c r="D63" s="46">
        <v>99</v>
      </c>
      <c r="E63" s="47">
        <f t="shared" si="3"/>
        <v>40.909090909090914</v>
      </c>
      <c r="F63" s="33"/>
    </row>
    <row r="64" spans="1:6" ht="20.25">
      <c r="A64" s="45" t="s">
        <v>45</v>
      </c>
      <c r="B64" s="42" t="s">
        <v>76</v>
      </c>
      <c r="C64" s="46">
        <v>54</v>
      </c>
      <c r="D64" s="46">
        <v>8</v>
      </c>
      <c r="E64" s="47">
        <f t="shared" si="3"/>
        <v>14.814814814814813</v>
      </c>
      <c r="F64" s="33"/>
    </row>
    <row r="65" spans="1:6" ht="20.25">
      <c r="A65" s="45" t="s">
        <v>46</v>
      </c>
      <c r="B65" s="42" t="s">
        <v>77</v>
      </c>
      <c r="C65" s="46">
        <v>26</v>
      </c>
      <c r="D65" s="46">
        <v>7</v>
      </c>
      <c r="E65" s="47">
        <f t="shared" si="3"/>
        <v>26.923076923076923</v>
      </c>
      <c r="F65" s="33"/>
    </row>
    <row r="66" spans="1:6" ht="20.25">
      <c r="A66" s="41" t="s">
        <v>47</v>
      </c>
      <c r="B66" s="42" t="s">
        <v>78</v>
      </c>
      <c r="C66" s="43">
        <f>C67</f>
        <v>3204</v>
      </c>
      <c r="D66" s="43">
        <f>D67</f>
        <v>2010</v>
      </c>
      <c r="E66" s="44">
        <f t="shared" si="3"/>
        <v>62.734082397003746</v>
      </c>
      <c r="F66" s="33"/>
    </row>
    <row r="67" spans="1:6" ht="20.25">
      <c r="A67" s="45" t="s">
        <v>48</v>
      </c>
      <c r="B67" s="42" t="s">
        <v>79</v>
      </c>
      <c r="C67" s="46">
        <v>3204</v>
      </c>
      <c r="D67" s="46">
        <v>2010</v>
      </c>
      <c r="E67" s="47">
        <f t="shared" si="3"/>
        <v>62.734082397003746</v>
      </c>
      <c r="F67" s="33"/>
    </row>
    <row r="68" spans="1:6" ht="20.25">
      <c r="A68" s="41" t="s">
        <v>49</v>
      </c>
      <c r="B68" s="42" t="s">
        <v>80</v>
      </c>
      <c r="C68" s="43">
        <f>C69</f>
        <v>12</v>
      </c>
      <c r="D68" s="43">
        <f>D69</f>
        <v>0</v>
      </c>
      <c r="E68" s="44">
        <f t="shared" si="3"/>
        <v>0</v>
      </c>
      <c r="F68" s="33"/>
    </row>
    <row r="69" spans="1:6" ht="20.25">
      <c r="A69" s="45" t="s">
        <v>50</v>
      </c>
      <c r="B69" s="42" t="s">
        <v>81</v>
      </c>
      <c r="C69" s="46">
        <v>12</v>
      </c>
      <c r="D69" s="46">
        <v>0</v>
      </c>
      <c r="E69" s="47">
        <f t="shared" si="3"/>
        <v>0</v>
      </c>
      <c r="F69" s="33"/>
    </row>
    <row r="70" spans="1:6" ht="20.25">
      <c r="A70" s="48" t="s">
        <v>51</v>
      </c>
      <c r="B70" s="49" t="s">
        <v>82</v>
      </c>
      <c r="C70" s="43">
        <f>C68+C66+C62+C59+C57+C53+C46+C43+C41+C34</f>
        <v>55674</v>
      </c>
      <c r="D70" s="43">
        <f>D34+D41+D43+D46+D53+D57+D59+D62+D66</f>
        <v>12296</v>
      </c>
      <c r="E70" s="44">
        <f t="shared" si="3"/>
        <v>22.085713259331104</v>
      </c>
      <c r="F70" s="33"/>
    </row>
    <row r="71" spans="1:6" ht="20.25">
      <c r="A71" s="50" t="s">
        <v>52</v>
      </c>
      <c r="B71" s="51"/>
      <c r="C71" s="43">
        <v>-923</v>
      </c>
      <c r="D71" s="43">
        <f>-D31+D70</f>
        <v>-487</v>
      </c>
      <c r="E71" s="44"/>
      <c r="F71" s="33"/>
    </row>
    <row r="72" ht="18.75">
      <c r="F72" s="33"/>
    </row>
  </sheetData>
  <sheetProtection/>
  <mergeCells count="2">
    <mergeCell ref="A1:E1"/>
    <mergeCell ref="A32:E32"/>
  </mergeCells>
  <printOptions/>
  <pageMargins left="0.3937007874015748" right="0.1968503937007874" top="0.5905511811023623" bottom="0.3937007874015748" header="0.1968503937007874" footer="0.1968503937007874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DNA7 X86</cp:lastModifiedBy>
  <cp:lastPrinted>2016-10-10T03:52:47Z</cp:lastPrinted>
  <dcterms:created xsi:type="dcterms:W3CDTF">2004-03-10T07:16:47Z</dcterms:created>
  <dcterms:modified xsi:type="dcterms:W3CDTF">2018-06-05T03:34:41Z</dcterms:modified>
  <cp:category/>
  <cp:version/>
  <cp:contentType/>
  <cp:contentStatus/>
</cp:coreProperties>
</file>